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690" activeTab="1"/>
  </bookViews>
  <sheets>
    <sheet name="Input Data" sheetId="1" r:id="rId1"/>
    <sheet name="Returns " sheetId="2" r:id="rId2"/>
    <sheet name="Calculator" sheetId="3" r:id="rId3"/>
    <sheet name="Printung " sheetId="4" r:id="rId4"/>
  </sheets>
  <definedNames>
    <definedName name="_xlnm.Print_Area" localSheetId="0">'Input Data'!$A$1:$F$6</definedName>
    <definedName name="_xlnm.Print_Area" localSheetId="3">'Printung '!$A$1:$H$42</definedName>
  </definedNames>
  <calcPr fullCalcOnLoad="1"/>
</workbook>
</file>

<file path=xl/sharedStrings.xml><?xml version="1.0" encoding="utf-8"?>
<sst xmlns="http://schemas.openxmlformats.org/spreadsheetml/2006/main" count="148" uniqueCount="39">
  <si>
    <t>Luminary</t>
  </si>
  <si>
    <t>Wattage</t>
  </si>
  <si>
    <t>Hours used/Day</t>
  </si>
  <si>
    <t>Electricity Consumed  per Year</t>
  </si>
  <si>
    <t>Nos</t>
  </si>
  <si>
    <t>Florescent Tube Light With Ordinary Choke</t>
  </si>
  <si>
    <t>Cost of Choke</t>
  </si>
  <si>
    <t xml:space="preserve">Gross Saving  </t>
  </si>
  <si>
    <t>Electricity Cost  per Month</t>
  </si>
  <si>
    <t>Nett Saving</t>
  </si>
  <si>
    <t>5 Years</t>
  </si>
  <si>
    <t>Electricity Consumed  per Day / Watts</t>
  </si>
  <si>
    <t>Electricity Units Consumed  per Month / KW</t>
  </si>
  <si>
    <t>Cost of LED Tube</t>
  </si>
  <si>
    <t>1000W =1KW</t>
  </si>
  <si>
    <t>1KWh = 1 Unit</t>
  </si>
  <si>
    <t>Electricity Cost  per Month @</t>
  </si>
  <si>
    <t>Monthly</t>
  </si>
  <si>
    <t>Annual</t>
  </si>
  <si>
    <r>
      <t xml:space="preserve">Present Tube Light With </t>
    </r>
    <r>
      <rPr>
        <sz val="10"/>
        <color indexed="12"/>
        <rFont val="Calibri"/>
        <family val="2"/>
      </rPr>
      <t>CARE Choke</t>
    </r>
  </si>
  <si>
    <r>
      <t>CARE LED</t>
    </r>
    <r>
      <rPr>
        <sz val="10"/>
        <rFont val="Calibri"/>
        <family val="2"/>
      </rPr>
      <t xml:space="preserve"> Tube Light</t>
    </r>
  </si>
  <si>
    <t>The rate of electricity is taken at the present rate of approx Rs. 6 per Unit. An Unit is One KW of energy used in an hour. For eg. If you light a tube for 10 hours a day its 55 W * 10 = 550 /1000 which is about 0.55 of a unit for a day and * 30 days it would be about 16.5 units</t>
  </si>
  <si>
    <t>Return on Investment</t>
  </si>
  <si>
    <t>Cost of Rep;acement</t>
  </si>
  <si>
    <t>Savings  Month</t>
  </si>
  <si>
    <t xml:space="preserve">ROI or Break even in Months </t>
  </si>
  <si>
    <t>Choke</t>
  </si>
  <si>
    <t>Tube</t>
  </si>
  <si>
    <r>
      <t xml:space="preserve">Present Tube Light With </t>
    </r>
    <r>
      <rPr>
        <sz val="12"/>
        <color indexed="12"/>
        <rFont val="Calibri"/>
        <family val="2"/>
      </rPr>
      <t>CARE Choke</t>
    </r>
  </si>
  <si>
    <r>
      <t>CARE LED</t>
    </r>
    <r>
      <rPr>
        <sz val="12"/>
        <rFont val="Calibri"/>
        <family val="2"/>
      </rPr>
      <t xml:space="preserve"> Tube Light</t>
    </r>
  </si>
  <si>
    <t>Return on Investment in Months</t>
  </si>
  <si>
    <t>Months in a Year</t>
  </si>
  <si>
    <t>`12</t>
  </si>
  <si>
    <r>
      <t>Cost CARE LED</t>
    </r>
    <r>
      <rPr>
        <sz val="12"/>
        <rFont val="Calibri"/>
        <family val="2"/>
      </rPr>
      <t xml:space="preserve"> Tube Light</t>
    </r>
  </si>
  <si>
    <t xml:space="preserve">Saving </t>
  </si>
  <si>
    <t>Annually</t>
  </si>
  <si>
    <t>36 Months</t>
  </si>
  <si>
    <t>Electricity Cost  @ Rs</t>
  </si>
  <si>
    <t>Cost of Replacement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</si>
</sst>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12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2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 indent="1"/>
    </xf>
    <xf numFmtId="2" fontId="4" fillId="4" borderId="1" xfId="0" applyNumberFormat="1" applyFont="1" applyFill="1" applyBorder="1" applyAlignment="1">
      <alignment horizontal="righ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 indent="1"/>
    </xf>
    <xf numFmtId="2" fontId="4" fillId="5" borderId="1" xfId="0" applyNumberFormat="1" applyFont="1" applyFill="1" applyBorder="1" applyAlignment="1">
      <alignment horizontal="right" vertical="center" wrapText="1" indent="1"/>
    </xf>
    <xf numFmtId="2" fontId="5" fillId="6" borderId="1" xfId="0" applyNumberFormat="1" applyFont="1" applyFill="1" applyBorder="1" applyAlignment="1">
      <alignment horizontal="righ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 inden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right" vertical="center" wrapText="1" inden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 indent="1"/>
    </xf>
    <xf numFmtId="2" fontId="9" fillId="2" borderId="1" xfId="0" applyNumberFormat="1" applyFont="1" applyFill="1" applyBorder="1" applyAlignment="1">
      <alignment horizontal="righ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 wrapText="1" indent="1"/>
    </xf>
    <xf numFmtId="2" fontId="9" fillId="3" borderId="1" xfId="0" applyNumberFormat="1" applyFont="1" applyFill="1" applyBorder="1" applyAlignment="1">
      <alignment horizontal="right" vertical="center" wrapText="1" indent="1"/>
    </xf>
    <xf numFmtId="0" fontId="9" fillId="8" borderId="1" xfId="0" applyFont="1" applyFill="1" applyBorder="1" applyAlignment="1">
      <alignment horizontal="left" vertical="center" wrapText="1" inden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right" vertical="center" wrapText="1" indent="1"/>
    </xf>
    <xf numFmtId="2" fontId="9" fillId="8" borderId="1" xfId="0" applyNumberFormat="1" applyFont="1" applyFill="1" applyBorder="1" applyAlignment="1">
      <alignment horizontal="right" vertical="center" wrapText="1" inden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right" vertical="center" wrapText="1" indent="1"/>
    </xf>
    <xf numFmtId="2" fontId="9" fillId="4" borderId="1" xfId="0" applyNumberFormat="1" applyFont="1" applyFill="1" applyBorder="1" applyAlignment="1">
      <alignment horizontal="right" vertical="center" wrapText="1" indent="1"/>
    </xf>
    <xf numFmtId="0" fontId="9" fillId="7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 wrapText="1" indent="1"/>
    </xf>
    <xf numFmtId="2" fontId="9" fillId="5" borderId="1" xfId="0" applyNumberFormat="1" applyFont="1" applyFill="1" applyBorder="1" applyAlignment="1">
      <alignment horizontal="right" vertical="center" wrapText="1" indent="1"/>
    </xf>
    <xf numFmtId="0" fontId="11" fillId="10" borderId="1" xfId="0" applyFont="1" applyFill="1" applyBorder="1" applyAlignment="1">
      <alignment horizontal="left" vertical="center" wrapText="1" indent="1"/>
    </xf>
    <xf numFmtId="0" fontId="11" fillId="1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vertical="center" wrapText="1" indent="1"/>
    </xf>
    <xf numFmtId="1" fontId="4" fillId="3" borderId="1" xfId="0" applyNumberFormat="1" applyFont="1" applyFill="1" applyBorder="1" applyAlignment="1">
      <alignment horizontal="right" vertical="center" wrapText="1" indent="1"/>
    </xf>
    <xf numFmtId="1" fontId="4" fillId="4" borderId="1" xfId="0" applyNumberFormat="1" applyFont="1" applyFill="1" applyBorder="1" applyAlignment="1">
      <alignment horizontal="right" vertical="center" wrapText="1" indent="1"/>
    </xf>
    <xf numFmtId="1" fontId="5" fillId="6" borderId="1" xfId="0" applyNumberFormat="1" applyFont="1" applyFill="1" applyBorder="1" applyAlignment="1">
      <alignment horizontal="right" vertical="center" wrapText="1" indent="1"/>
    </xf>
    <xf numFmtId="1" fontId="4" fillId="5" borderId="1" xfId="0" applyNumberFormat="1" applyFont="1" applyFill="1" applyBorder="1" applyAlignment="1">
      <alignment horizontal="right" vertical="center" wrapText="1" indent="1"/>
    </xf>
    <xf numFmtId="0" fontId="8" fillId="9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right" vertical="center" wrapText="1" indent="1"/>
    </xf>
    <xf numFmtId="0" fontId="11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 indent="1"/>
    </xf>
    <xf numFmtId="2" fontId="9" fillId="7" borderId="1" xfId="0" applyNumberFormat="1" applyFont="1" applyFill="1" applyBorder="1" applyAlignment="1">
      <alignment horizontal="righ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7" borderId="9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8" borderId="9" xfId="0" applyFont="1" applyFill="1" applyBorder="1" applyAlignment="1">
      <alignment horizontal="left" vertical="center" wrapText="1" indent="1"/>
    </xf>
    <xf numFmtId="0" fontId="9" fillId="8" borderId="3" xfId="0" applyFont="1" applyFill="1" applyBorder="1" applyAlignment="1">
      <alignment horizontal="left" vertical="center" wrapText="1" indent="1"/>
    </xf>
    <xf numFmtId="0" fontId="11" fillId="1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6"/>
  <sheetViews>
    <sheetView view="pageBreakPreview" zoomScale="165" zoomScaleNormal="150" zoomScaleSheetLayoutView="165" workbookViewId="0" topLeftCell="A1">
      <selection activeCell="B3" sqref="B3"/>
    </sheetView>
  </sheetViews>
  <sheetFormatPr defaultColWidth="9.140625" defaultRowHeight="12.75"/>
  <cols>
    <col min="1" max="1" width="30.7109375" style="0" customWidth="1"/>
    <col min="2" max="2" width="11.00390625" style="0" customWidth="1"/>
    <col min="3" max="3" width="13.28125" style="0" customWidth="1"/>
    <col min="4" max="4" width="14.140625" style="0" customWidth="1"/>
    <col min="5" max="5" width="15.140625" style="0" customWidth="1"/>
    <col min="6" max="6" width="19.28125" style="0" customWidth="1"/>
  </cols>
  <sheetData>
    <row r="1" spans="1:6" ht="39.75" customHeight="1">
      <c r="A1" s="63" t="s">
        <v>0</v>
      </c>
      <c r="B1" s="63" t="s">
        <v>4</v>
      </c>
      <c r="C1" s="63" t="s">
        <v>1</v>
      </c>
      <c r="D1" s="63" t="s">
        <v>2</v>
      </c>
      <c r="E1" s="63" t="s">
        <v>37</v>
      </c>
      <c r="F1" s="63" t="s">
        <v>31</v>
      </c>
    </row>
    <row r="2" spans="1:6" ht="31.5">
      <c r="A2" s="33" t="s">
        <v>5</v>
      </c>
      <c r="B2" s="33">
        <v>250</v>
      </c>
      <c r="C2" s="33">
        <v>55</v>
      </c>
      <c r="D2" s="33">
        <v>12</v>
      </c>
      <c r="E2" s="79">
        <v>6</v>
      </c>
      <c r="F2" s="79" t="s">
        <v>32</v>
      </c>
    </row>
    <row r="3" spans="1:6" ht="31.5">
      <c r="A3" s="37" t="s">
        <v>28</v>
      </c>
      <c r="B3" s="37">
        <f>SUM(B2)</f>
        <v>250</v>
      </c>
      <c r="C3" s="37">
        <v>30</v>
      </c>
      <c r="D3" s="37">
        <f>SUM(D2)</f>
        <v>12</v>
      </c>
      <c r="E3" s="80"/>
      <c r="F3" s="80"/>
    </row>
    <row r="4" spans="1:6" ht="31.5" customHeight="1">
      <c r="A4" s="66" t="s">
        <v>33</v>
      </c>
      <c r="B4" s="81">
        <v>1100</v>
      </c>
      <c r="C4" s="82"/>
      <c r="D4" s="82"/>
      <c r="E4" s="82"/>
      <c r="F4" s="83"/>
    </row>
    <row r="5" spans="1:6" ht="34.5" customHeight="1">
      <c r="A5" s="37" t="s">
        <v>6</v>
      </c>
      <c r="B5" s="81">
        <v>195</v>
      </c>
      <c r="C5" s="82"/>
      <c r="D5" s="82"/>
      <c r="E5" s="82"/>
      <c r="F5" s="83"/>
    </row>
    <row r="6" spans="1:6" ht="60.75" customHeight="1">
      <c r="A6" s="76" t="s">
        <v>21</v>
      </c>
      <c r="B6" s="77"/>
      <c r="C6" s="77"/>
      <c r="D6" s="77"/>
      <c r="E6" s="77"/>
      <c r="F6" s="78"/>
    </row>
  </sheetData>
  <mergeCells count="5">
    <mergeCell ref="A6:F6"/>
    <mergeCell ref="E2:E3"/>
    <mergeCell ref="F2:F3"/>
    <mergeCell ref="B4:F4"/>
    <mergeCell ref="B5:F5"/>
  </mergeCells>
  <printOptions/>
  <pageMargins left="2.02" right="0.75" top="2.59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F6"/>
  <sheetViews>
    <sheetView tabSelected="1" view="pageBreakPreview" zoomScale="155" zoomScaleSheetLayoutView="155" workbookViewId="0" topLeftCell="A1">
      <selection activeCell="E6" sqref="A1:F6"/>
    </sheetView>
  </sheetViews>
  <sheetFormatPr defaultColWidth="9.140625" defaultRowHeight="12.75"/>
  <cols>
    <col min="1" max="1" width="34.421875" style="0" customWidth="1"/>
    <col min="3" max="3" width="15.28125" style="0" customWidth="1"/>
    <col min="4" max="4" width="14.8515625" style="0" customWidth="1"/>
    <col min="5" max="5" width="17.28125" style="0" customWidth="1"/>
    <col min="6" max="6" width="17.140625" style="0" customWidth="1"/>
  </cols>
  <sheetData>
    <row r="1" spans="1:6" ht="31.5" customHeight="1">
      <c r="A1" s="54" t="s">
        <v>22</v>
      </c>
      <c r="B1" s="84" t="s">
        <v>23</v>
      </c>
      <c r="C1" s="85"/>
      <c r="D1" s="54" t="s">
        <v>24</v>
      </c>
      <c r="E1" s="84" t="s">
        <v>30</v>
      </c>
      <c r="F1" s="85"/>
    </row>
    <row r="2" spans="1:6" ht="24.75" customHeight="1">
      <c r="A2" s="68" t="s">
        <v>26</v>
      </c>
      <c r="B2" s="90">
        <f>SUM(Calculator!H7)</f>
        <v>48750</v>
      </c>
      <c r="C2" s="91"/>
      <c r="D2" s="69">
        <f>SUM(Calculator!G8)</f>
        <v>13500</v>
      </c>
      <c r="E2" s="90">
        <f>SUM(B2/D2)</f>
        <v>3.611111111111111</v>
      </c>
      <c r="F2" s="91"/>
    </row>
    <row r="3" spans="1:6" ht="31.5" customHeight="1">
      <c r="A3" s="68" t="s">
        <v>27</v>
      </c>
      <c r="B3" s="90">
        <f>SUM(Calculator!H17)</f>
        <v>275000</v>
      </c>
      <c r="C3" s="91"/>
      <c r="D3" s="69">
        <f>SUM(Calculator!G18)</f>
        <v>24840</v>
      </c>
      <c r="E3" s="90">
        <f>SUM(B3/D3)</f>
        <v>11.07085346215781</v>
      </c>
      <c r="F3" s="91"/>
    </row>
    <row r="4" spans="1:6" ht="39.75" customHeight="1">
      <c r="A4" s="44" t="s">
        <v>34</v>
      </c>
      <c r="B4" s="44" t="s">
        <v>17</v>
      </c>
      <c r="C4" s="44" t="s">
        <v>35</v>
      </c>
      <c r="D4" s="44" t="s">
        <v>36</v>
      </c>
      <c r="E4" s="86" t="s">
        <v>10</v>
      </c>
      <c r="F4" s="87"/>
    </row>
    <row r="5" spans="1:6" ht="33" customHeight="1">
      <c r="A5" s="44" t="s">
        <v>28</v>
      </c>
      <c r="B5" s="67">
        <f>SUM(D2)</f>
        <v>13500</v>
      </c>
      <c r="C5" s="45">
        <f>SUM(Calculator!G9)</f>
        <v>162000</v>
      </c>
      <c r="D5" s="75">
        <f>SUM(C5*3)-Calculator!H7</f>
        <v>437250</v>
      </c>
      <c r="E5" s="88">
        <f>SUM(C5*5)-Calculator!H7</f>
        <v>761250</v>
      </c>
      <c r="F5" s="89"/>
    </row>
    <row r="6" spans="1:6" ht="37.5" customHeight="1">
      <c r="A6" s="70" t="s">
        <v>33</v>
      </c>
      <c r="B6" s="67">
        <f>SUM(D3)</f>
        <v>24840</v>
      </c>
      <c r="C6" s="45">
        <f>SUM(Calculator!G19)</f>
        <v>298080</v>
      </c>
      <c r="D6" s="75">
        <f>SUM(C6*3)-Calculator!H17</f>
        <v>619240</v>
      </c>
      <c r="E6" s="88">
        <f>SUM(C6*5)-Calculator!H17</f>
        <v>1215400</v>
      </c>
      <c r="F6" s="89"/>
    </row>
  </sheetData>
  <sheetProtection password="C3BC" sheet="1" objects="1" scenarios="1" selectLockedCells="1" selectUnlockedCells="1"/>
  <mergeCells count="9">
    <mergeCell ref="E6:F6"/>
    <mergeCell ref="B2:C2"/>
    <mergeCell ref="E2:F2"/>
    <mergeCell ref="B3:C3"/>
    <mergeCell ref="E3:F3"/>
    <mergeCell ref="B1:C1"/>
    <mergeCell ref="E1:F1"/>
    <mergeCell ref="E4:F4"/>
    <mergeCell ref="E5:F5"/>
  </mergeCells>
  <printOptions/>
  <pageMargins left="1.41" right="0.75" top="3.09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H22"/>
  <sheetViews>
    <sheetView view="pageBreakPreview" zoomScale="125" zoomScaleSheetLayoutView="125" workbookViewId="0" topLeftCell="A1">
      <selection activeCell="E27" sqref="E27"/>
    </sheetView>
  </sheetViews>
  <sheetFormatPr defaultColWidth="9.140625" defaultRowHeight="12.75"/>
  <cols>
    <col min="1" max="1" width="22.8515625" style="0" customWidth="1"/>
    <col min="3" max="3" width="11.57421875" style="0" customWidth="1"/>
    <col min="4" max="4" width="13.421875" style="0" customWidth="1"/>
    <col min="5" max="5" width="17.00390625" style="0" customWidth="1"/>
    <col min="6" max="6" width="18.8515625" style="0" customWidth="1"/>
    <col min="7" max="7" width="17.00390625" style="0" customWidth="1"/>
    <col min="8" max="8" width="20.140625" style="0" customWidth="1"/>
  </cols>
  <sheetData>
    <row r="2" spans="1:8" ht="51" customHeight="1">
      <c r="A2" s="29" t="s">
        <v>0</v>
      </c>
      <c r="B2" s="29" t="s">
        <v>4</v>
      </c>
      <c r="C2" s="29" t="s">
        <v>1</v>
      </c>
      <c r="D2" s="29" t="s">
        <v>2</v>
      </c>
      <c r="E2" s="29" t="s">
        <v>11</v>
      </c>
      <c r="F2" s="29" t="s">
        <v>12</v>
      </c>
      <c r="G2" s="29" t="s">
        <v>16</v>
      </c>
      <c r="H2" s="29" t="s">
        <v>3</v>
      </c>
    </row>
    <row r="3" spans="1:8" ht="25.5" customHeight="1">
      <c r="A3" s="30"/>
      <c r="B3" s="92" t="s">
        <v>14</v>
      </c>
      <c r="C3" s="93"/>
      <c r="D3" s="93" t="s">
        <v>15</v>
      </c>
      <c r="E3" s="93"/>
      <c r="F3" s="31"/>
      <c r="G3" s="64">
        <f>SUM('Input Data'!E2:E3)</f>
        <v>6</v>
      </c>
      <c r="H3" s="65">
        <v>12</v>
      </c>
    </row>
    <row r="4" spans="1:8" ht="31.5" customHeight="1">
      <c r="A4" s="32" t="s">
        <v>5</v>
      </c>
      <c r="B4" s="33">
        <f>SUM('Input Data'!B2)</f>
        <v>250</v>
      </c>
      <c r="C4" s="33">
        <f>SUM('Input Data'!C2)</f>
        <v>55</v>
      </c>
      <c r="D4" s="33">
        <f>SUM('Input Data'!D2)</f>
        <v>12</v>
      </c>
      <c r="E4" s="34">
        <f>SUM(B4*C4)*D4</f>
        <v>165000</v>
      </c>
      <c r="F4" s="34">
        <f>SUM(E4*30/1000)</f>
        <v>4950</v>
      </c>
      <c r="G4" s="35">
        <f>SUM(F4*G3)</f>
        <v>29700</v>
      </c>
      <c r="H4" s="35">
        <f>SUM(G4*H3)</f>
        <v>356400</v>
      </c>
    </row>
    <row r="5" spans="1:8" ht="30" customHeight="1">
      <c r="A5" s="36" t="s">
        <v>28</v>
      </c>
      <c r="B5" s="37">
        <f>SUM(B4)</f>
        <v>250</v>
      </c>
      <c r="C5" s="37">
        <f>SUM('Input Data'!C3)</f>
        <v>30</v>
      </c>
      <c r="D5" s="37">
        <f>SUM(D4)</f>
        <v>12</v>
      </c>
      <c r="E5" s="38">
        <f>SUM(B5*C5)*D5</f>
        <v>90000</v>
      </c>
      <c r="F5" s="38">
        <f>SUM(E5*30/1000)</f>
        <v>2700</v>
      </c>
      <c r="G5" s="39">
        <f>SUM(F5*G3)</f>
        <v>16200</v>
      </c>
      <c r="H5" s="39">
        <f>SUM(G5*H3)</f>
        <v>194400</v>
      </c>
    </row>
    <row r="6" spans="1:8" ht="25.5" customHeight="1">
      <c r="A6" s="40" t="s">
        <v>7</v>
      </c>
      <c r="B6" s="41"/>
      <c r="C6" s="41"/>
      <c r="D6" s="41"/>
      <c r="E6" s="42">
        <f>SUM(E4-E5)</f>
        <v>75000</v>
      </c>
      <c r="F6" s="42">
        <f>SUM(F4-F5)</f>
        <v>2250</v>
      </c>
      <c r="G6" s="42">
        <f>SUM(G4-G5)</f>
        <v>13500</v>
      </c>
      <c r="H6" s="43">
        <f>SUM(H4-H5)</f>
        <v>162000</v>
      </c>
    </row>
    <row r="7" spans="1:8" ht="25.5" customHeight="1">
      <c r="A7" s="36" t="s">
        <v>6</v>
      </c>
      <c r="B7" s="37">
        <f>SUM(B4)</f>
        <v>250</v>
      </c>
      <c r="C7" s="37"/>
      <c r="D7" s="37"/>
      <c r="E7" s="38">
        <f>SUM('Input Data'!B5:F5)</f>
        <v>195</v>
      </c>
      <c r="F7" s="38"/>
      <c r="G7" s="38"/>
      <c r="H7" s="39">
        <f>SUM(E7*B4)</f>
        <v>48750</v>
      </c>
    </row>
    <row r="8" spans="1:8" ht="25.5" customHeight="1">
      <c r="A8" s="94" t="s">
        <v>9</v>
      </c>
      <c r="B8" s="44"/>
      <c r="C8" s="44">
        <f>SUM(C4-C5)</f>
        <v>25</v>
      </c>
      <c r="D8" s="44"/>
      <c r="E8" s="45" t="s">
        <v>17</v>
      </c>
      <c r="F8" s="45">
        <f>SUM(F6)</f>
        <v>2250</v>
      </c>
      <c r="G8" s="45">
        <f>SUM(F8)*G3</f>
        <v>13500</v>
      </c>
      <c r="H8" s="46">
        <f>SUM(H6-H7)</f>
        <v>113250</v>
      </c>
    </row>
    <row r="9" spans="1:8" ht="25.5" customHeight="1">
      <c r="A9" s="71"/>
      <c r="B9" s="47"/>
      <c r="C9" s="47"/>
      <c r="D9" s="47"/>
      <c r="E9" s="45" t="s">
        <v>18</v>
      </c>
      <c r="F9" s="45">
        <f>SUM(F8*12)</f>
        <v>27000</v>
      </c>
      <c r="G9" s="45">
        <f>SUM(F9*G3)</f>
        <v>162000</v>
      </c>
      <c r="H9" s="57">
        <f>SUM(G9)*5-H7</f>
        <v>761250</v>
      </c>
    </row>
    <row r="10" spans="1:8" ht="25.5" customHeight="1">
      <c r="A10" s="72" t="s">
        <v>21</v>
      </c>
      <c r="B10" s="73"/>
      <c r="C10" s="73"/>
      <c r="D10" s="73"/>
      <c r="E10" s="73"/>
      <c r="F10" s="73"/>
      <c r="G10" s="73"/>
      <c r="H10" s="74"/>
    </row>
    <row r="11" spans="1:8" ht="25.5" customHeight="1">
      <c r="A11" s="95"/>
      <c r="B11" s="96"/>
      <c r="C11" s="96"/>
      <c r="D11" s="96"/>
      <c r="E11" s="96"/>
      <c r="F11" s="96"/>
      <c r="G11" s="96"/>
      <c r="H11" s="97"/>
    </row>
    <row r="12" spans="1:8" ht="46.5" customHeight="1">
      <c r="A12" s="47" t="s">
        <v>0</v>
      </c>
      <c r="B12" s="47" t="s">
        <v>4</v>
      </c>
      <c r="C12" s="47" t="s">
        <v>1</v>
      </c>
      <c r="D12" s="47" t="s">
        <v>2</v>
      </c>
      <c r="E12" s="47" t="s">
        <v>11</v>
      </c>
      <c r="F12" s="47" t="s">
        <v>12</v>
      </c>
      <c r="G12" s="47" t="s">
        <v>8</v>
      </c>
      <c r="H12" s="47" t="s">
        <v>3</v>
      </c>
    </row>
    <row r="13" spans="1:8" ht="25.5" customHeight="1">
      <c r="A13" s="30"/>
      <c r="B13" s="98" t="s">
        <v>14</v>
      </c>
      <c r="C13" s="98"/>
      <c r="D13" s="98"/>
      <c r="E13" s="98" t="s">
        <v>15</v>
      </c>
      <c r="F13" s="98"/>
      <c r="G13" s="64">
        <v>6</v>
      </c>
      <c r="H13" s="64">
        <v>12</v>
      </c>
    </row>
    <row r="14" spans="1:8" ht="31.5" customHeight="1">
      <c r="A14" s="32" t="s">
        <v>5</v>
      </c>
      <c r="B14" s="33">
        <f>SUM(B4)</f>
        <v>250</v>
      </c>
      <c r="C14" s="33">
        <v>55</v>
      </c>
      <c r="D14" s="33">
        <f>SUM(D4)</f>
        <v>12</v>
      </c>
      <c r="E14" s="34">
        <f>SUM(B14*C14)*D14</f>
        <v>165000</v>
      </c>
      <c r="F14" s="34">
        <f>SUM(E14*30/1000)</f>
        <v>4950</v>
      </c>
      <c r="G14" s="35">
        <f>SUM(F14*G13)</f>
        <v>29700</v>
      </c>
      <c r="H14" s="35">
        <f>SUM(G14*H13)</f>
        <v>356400</v>
      </c>
    </row>
    <row r="15" spans="1:8" ht="25.5" customHeight="1">
      <c r="A15" s="48" t="s">
        <v>29</v>
      </c>
      <c r="B15" s="37">
        <f>SUM(B4)</f>
        <v>250</v>
      </c>
      <c r="C15" s="37">
        <v>9</v>
      </c>
      <c r="D15" s="37">
        <f>SUM(D4)</f>
        <v>12</v>
      </c>
      <c r="E15" s="38">
        <f>SUM(B15*C15)*D15</f>
        <v>27000</v>
      </c>
      <c r="F15" s="38">
        <f>SUM(E15*30/1000)</f>
        <v>810</v>
      </c>
      <c r="G15" s="39">
        <f>SUM(F15*G13)</f>
        <v>4860</v>
      </c>
      <c r="H15" s="39">
        <f>SUM(G15*H13)</f>
        <v>58320</v>
      </c>
    </row>
    <row r="16" spans="1:8" ht="25.5" customHeight="1">
      <c r="A16" s="40" t="s">
        <v>7</v>
      </c>
      <c r="B16" s="41"/>
      <c r="C16" s="41"/>
      <c r="D16" s="41"/>
      <c r="E16" s="42">
        <f>SUM(E14-E15)</f>
        <v>138000</v>
      </c>
      <c r="F16" s="42">
        <f>SUM(F14-F15)</f>
        <v>4140</v>
      </c>
      <c r="G16" s="42">
        <f>SUM(G14-G15)</f>
        <v>24840</v>
      </c>
      <c r="H16" s="43">
        <f>SUM(H14-H15)</f>
        <v>298080</v>
      </c>
    </row>
    <row r="17" spans="1:8" ht="25.5" customHeight="1">
      <c r="A17" s="49" t="s">
        <v>13</v>
      </c>
      <c r="B17" s="50">
        <f>SUM(B4)</f>
        <v>250</v>
      </c>
      <c r="C17" s="50"/>
      <c r="D17" s="50"/>
      <c r="E17" s="51">
        <f>SUM('Input Data'!B4:F4)</f>
        <v>1100</v>
      </c>
      <c r="F17" s="51"/>
      <c r="G17" s="51"/>
      <c r="H17" s="52">
        <f>SUM(E17*B14)</f>
        <v>275000</v>
      </c>
    </row>
    <row r="18" spans="1:8" ht="25.5" customHeight="1">
      <c r="A18" s="99" t="s">
        <v>9</v>
      </c>
      <c r="B18" s="41"/>
      <c r="C18" s="41">
        <f>SUM(C14-C15)</f>
        <v>46</v>
      </c>
      <c r="D18" s="41"/>
      <c r="E18" s="42" t="s">
        <v>17</v>
      </c>
      <c r="F18" s="42">
        <f>SUM(F16)</f>
        <v>4140</v>
      </c>
      <c r="G18" s="42">
        <f>SUM(F18)*G13</f>
        <v>24840</v>
      </c>
      <c r="H18" s="46">
        <f>SUM(H16-H17)</f>
        <v>23080</v>
      </c>
    </row>
    <row r="19" spans="1:8" ht="25.5" customHeight="1">
      <c r="A19" s="100"/>
      <c r="B19" s="40"/>
      <c r="C19" s="40"/>
      <c r="D19" s="40"/>
      <c r="E19" s="42" t="s">
        <v>18</v>
      </c>
      <c r="F19" s="42">
        <f>SUM(F18*12)</f>
        <v>49680</v>
      </c>
      <c r="G19" s="42">
        <f>SUM(F19*G13)</f>
        <v>298080</v>
      </c>
      <c r="H19" s="56">
        <f>SUM(G19)*5-H17</f>
        <v>1215400</v>
      </c>
    </row>
    <row r="20" spans="1:8" ht="35.25" customHeight="1">
      <c r="A20" s="53" t="s">
        <v>22</v>
      </c>
      <c r="B20" s="101" t="s">
        <v>23</v>
      </c>
      <c r="C20" s="101"/>
      <c r="D20" s="101" t="s">
        <v>24</v>
      </c>
      <c r="E20" s="101"/>
      <c r="F20" s="101" t="s">
        <v>25</v>
      </c>
      <c r="G20" s="101"/>
      <c r="H20" s="101"/>
    </row>
    <row r="21" spans="1:8" ht="25.5" customHeight="1">
      <c r="A21" s="55" t="s">
        <v>26</v>
      </c>
      <c r="B21" s="102">
        <f>SUM(H8)</f>
        <v>113250</v>
      </c>
      <c r="C21" s="102"/>
      <c r="D21" s="102">
        <f>SUM(G8)</f>
        <v>13500</v>
      </c>
      <c r="E21" s="102"/>
      <c r="F21" s="102">
        <f>SUM(B21/D21)</f>
        <v>8.38888888888889</v>
      </c>
      <c r="G21" s="102"/>
      <c r="H21" s="102"/>
    </row>
    <row r="22" spans="1:8" ht="25.5" customHeight="1">
      <c r="A22" s="55" t="s">
        <v>27</v>
      </c>
      <c r="B22" s="102">
        <f>SUM(H17)</f>
        <v>275000</v>
      </c>
      <c r="C22" s="102"/>
      <c r="D22" s="102">
        <f>SUM(G18)</f>
        <v>24840</v>
      </c>
      <c r="E22" s="102"/>
      <c r="F22" s="102">
        <f>SUM(B22/D22)</f>
        <v>11.07085346215781</v>
      </c>
      <c r="G22" s="102"/>
      <c r="H22" s="102"/>
    </row>
  </sheetData>
  <sheetProtection password="C3BC" sheet="1" objects="1" scenarios="1" selectLockedCells="1" selectUnlockedCells="1"/>
  <mergeCells count="16">
    <mergeCell ref="B21:C21"/>
    <mergeCell ref="D21:E21"/>
    <mergeCell ref="F21:H21"/>
    <mergeCell ref="B22:C22"/>
    <mergeCell ref="D22:E22"/>
    <mergeCell ref="F22:H22"/>
    <mergeCell ref="B13:D13"/>
    <mergeCell ref="E13:F13"/>
    <mergeCell ref="A18:A19"/>
    <mergeCell ref="B20:C20"/>
    <mergeCell ref="D20:E20"/>
    <mergeCell ref="F20:H20"/>
    <mergeCell ref="B3:C3"/>
    <mergeCell ref="D3:E3"/>
    <mergeCell ref="A8:A9"/>
    <mergeCell ref="A10:H11"/>
  </mergeCells>
  <printOptions/>
  <pageMargins left="1.8" right="0.75" top="1" bottom="1" header="0.5" footer="0.5"/>
  <pageSetup horizontalDpi="1200" verticalDpi="1200" orientation="landscape" scale="77" r:id="rId1"/>
  <ignoredErrors>
    <ignoredError sqref="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2"/>
  <sheetViews>
    <sheetView view="pageBreakPreview" zoomScale="145" zoomScaleSheetLayoutView="145" workbookViewId="0" topLeftCell="A10">
      <selection activeCell="A30" sqref="A30:H31"/>
    </sheetView>
  </sheetViews>
  <sheetFormatPr defaultColWidth="9.140625" defaultRowHeight="12.75"/>
  <cols>
    <col min="1" max="1" width="23.8515625" style="0" customWidth="1"/>
    <col min="4" max="4" width="10.421875" style="0" customWidth="1"/>
    <col min="5" max="5" width="13.8515625" style="0" customWidth="1"/>
    <col min="6" max="6" width="13.421875" style="0" customWidth="1"/>
    <col min="7" max="7" width="12.7109375" style="0" customWidth="1"/>
    <col min="8" max="8" width="16.8515625" style="0" customWidth="1"/>
  </cols>
  <sheetData>
    <row r="1" spans="1:8" ht="51" customHeight="1">
      <c r="A1" s="21" t="s">
        <v>0</v>
      </c>
      <c r="B1" s="21" t="s">
        <v>4</v>
      </c>
      <c r="C1" s="21" t="s">
        <v>1</v>
      </c>
      <c r="D1" s="21" t="s">
        <v>2</v>
      </c>
      <c r="E1" s="21" t="s">
        <v>11</v>
      </c>
      <c r="F1" s="21" t="s">
        <v>12</v>
      </c>
      <c r="G1" s="21" t="s">
        <v>16</v>
      </c>
      <c r="H1" s="21" t="s">
        <v>3</v>
      </c>
    </row>
    <row r="2" spans="1:8" ht="12.75" customHeight="1">
      <c r="A2" s="2"/>
      <c r="B2" s="105" t="s">
        <v>14</v>
      </c>
      <c r="C2" s="106"/>
      <c r="D2" s="107" t="s">
        <v>15</v>
      </c>
      <c r="E2" s="107"/>
      <c r="F2" s="20"/>
      <c r="G2" s="25">
        <v>6</v>
      </c>
      <c r="H2" s="26">
        <v>12</v>
      </c>
    </row>
    <row r="3" spans="1:8" ht="25.5">
      <c r="A3" s="4" t="s">
        <v>5</v>
      </c>
      <c r="B3" s="5">
        <f>SUM('Input Data'!B2)</f>
        <v>250</v>
      </c>
      <c r="C3" s="5">
        <f>SUM('Input Data'!C2)</f>
        <v>55</v>
      </c>
      <c r="D3" s="5">
        <f>SUM('Input Data'!D2)</f>
        <v>12</v>
      </c>
      <c r="E3" s="5">
        <f>SUM(B3*C3)*D3</f>
        <v>165000</v>
      </c>
      <c r="F3" s="5">
        <f>SUM(E3*30/1000)</f>
        <v>4950</v>
      </c>
      <c r="G3" s="6">
        <f>SUM(F3*G2)</f>
        <v>29700</v>
      </c>
      <c r="H3" s="58">
        <f>SUM(G3*H2)</f>
        <v>356400</v>
      </c>
    </row>
    <row r="4" spans="1:8" ht="25.5">
      <c r="A4" s="7" t="s">
        <v>19</v>
      </c>
      <c r="B4" s="8">
        <f>SUM(B3)</f>
        <v>250</v>
      </c>
      <c r="C4" s="8">
        <v>30</v>
      </c>
      <c r="D4" s="8">
        <f>SUM(D3)</f>
        <v>12</v>
      </c>
      <c r="E4" s="8">
        <f>SUM(B4*C4)*D4</f>
        <v>90000</v>
      </c>
      <c r="F4" s="8">
        <f>SUM(E4*30/1000)</f>
        <v>2700</v>
      </c>
      <c r="G4" s="9">
        <f>SUM(F4*G2)</f>
        <v>16200</v>
      </c>
      <c r="H4" s="59">
        <f>SUM(G4*H2)</f>
        <v>194400</v>
      </c>
    </row>
    <row r="5" spans="1:8" ht="12.75">
      <c r="A5" s="10" t="s">
        <v>7</v>
      </c>
      <c r="B5" s="11"/>
      <c r="C5" s="11"/>
      <c r="D5" s="11"/>
      <c r="E5" s="11">
        <f>SUM(E3-E4)</f>
        <v>75000</v>
      </c>
      <c r="F5" s="11">
        <f>SUM(F3-F4)</f>
        <v>2250</v>
      </c>
      <c r="G5" s="12">
        <f>SUM(G3-G4)</f>
        <v>13500</v>
      </c>
      <c r="H5" s="60">
        <f>SUM(H3-H4)</f>
        <v>162000</v>
      </c>
    </row>
    <row r="6" spans="1:9" ht="12.75">
      <c r="A6" s="7" t="s">
        <v>6</v>
      </c>
      <c r="B6" s="8">
        <f>SUM(B3)</f>
        <v>250</v>
      </c>
      <c r="C6" s="8"/>
      <c r="D6" s="8"/>
      <c r="E6" s="8">
        <f>SUM('Input Data'!B5:F5)</f>
        <v>195</v>
      </c>
      <c r="F6" s="8"/>
      <c r="G6" s="22"/>
      <c r="H6" s="59">
        <f>SUM(E6*B3)</f>
        <v>48750</v>
      </c>
      <c r="I6" s="1"/>
    </row>
    <row r="7" spans="1:9" ht="12.75">
      <c r="A7" s="114" t="s">
        <v>9</v>
      </c>
      <c r="B7" s="23"/>
      <c r="C7" s="23">
        <f>SUM(C3-C4)</f>
        <v>25</v>
      </c>
      <c r="D7" s="23"/>
      <c r="E7" s="23" t="s">
        <v>17</v>
      </c>
      <c r="F7" s="23">
        <f>SUM(F5)</f>
        <v>2250</v>
      </c>
      <c r="G7" s="24">
        <f>SUM(F7)*G2</f>
        <v>13500</v>
      </c>
      <c r="H7" s="60">
        <f>SUM(H5-H6)</f>
        <v>113250</v>
      </c>
      <c r="I7" s="1"/>
    </row>
    <row r="8" spans="1:9" ht="12.75">
      <c r="A8" s="115"/>
      <c r="B8" s="23"/>
      <c r="C8" s="23"/>
      <c r="D8" s="23"/>
      <c r="E8" s="23" t="s">
        <v>18</v>
      </c>
      <c r="F8" s="23">
        <f>SUM(F7*12)</f>
        <v>27000</v>
      </c>
      <c r="G8" s="24">
        <f>SUM(F8*G2)</f>
        <v>162000</v>
      </c>
      <c r="H8" s="61">
        <f>SUM(G8*5)-H6</f>
        <v>761250</v>
      </c>
      <c r="I8" s="1"/>
    </row>
    <row r="9" spans="1:9" ht="12.75">
      <c r="A9" s="108" t="s">
        <v>21</v>
      </c>
      <c r="B9" s="109"/>
      <c r="C9" s="109"/>
      <c r="D9" s="109"/>
      <c r="E9" s="109"/>
      <c r="F9" s="109"/>
      <c r="G9" s="109"/>
      <c r="H9" s="110"/>
      <c r="I9" s="1"/>
    </row>
    <row r="10" spans="1:9" ht="12.75">
      <c r="A10" s="111"/>
      <c r="B10" s="112"/>
      <c r="C10" s="112"/>
      <c r="D10" s="112"/>
      <c r="E10" s="112"/>
      <c r="F10" s="112"/>
      <c r="G10" s="112"/>
      <c r="H10" s="113"/>
      <c r="I10" s="1"/>
    </row>
    <row r="11" spans="1:9" ht="36.75" customHeight="1">
      <c r="A11" s="21" t="s">
        <v>0</v>
      </c>
      <c r="B11" s="21" t="s">
        <v>4</v>
      </c>
      <c r="C11" s="21" t="s">
        <v>1</v>
      </c>
      <c r="D11" s="21" t="s">
        <v>2</v>
      </c>
      <c r="E11" s="21" t="s">
        <v>11</v>
      </c>
      <c r="F11" s="21" t="s">
        <v>12</v>
      </c>
      <c r="G11" s="21" t="s">
        <v>8</v>
      </c>
      <c r="H11" s="21" t="s">
        <v>3</v>
      </c>
      <c r="I11" s="1"/>
    </row>
    <row r="12" spans="1:9" ht="12.75">
      <c r="A12" s="2"/>
      <c r="B12" s="103" t="s">
        <v>14</v>
      </c>
      <c r="C12" s="103"/>
      <c r="D12" s="103"/>
      <c r="E12" s="104" t="s">
        <v>15</v>
      </c>
      <c r="F12" s="104"/>
      <c r="G12" s="26">
        <v>6</v>
      </c>
      <c r="H12" s="26">
        <v>12</v>
      </c>
      <c r="I12" s="1"/>
    </row>
    <row r="13" spans="1:9" ht="25.5">
      <c r="A13" s="4" t="s">
        <v>5</v>
      </c>
      <c r="B13" s="5">
        <f>SUM(B3)</f>
        <v>250</v>
      </c>
      <c r="C13" s="5">
        <v>55</v>
      </c>
      <c r="D13" s="5">
        <f>SUM(D3)</f>
        <v>12</v>
      </c>
      <c r="E13" s="5">
        <f>SUM(B13*C13)*D13</f>
        <v>165000</v>
      </c>
      <c r="F13" s="5">
        <f>SUM(E13*30/1000)</f>
        <v>4950</v>
      </c>
      <c r="G13" s="6">
        <f>SUM(F13*G12)</f>
        <v>29700</v>
      </c>
      <c r="H13" s="58">
        <f>SUM(G13*H12)</f>
        <v>356400</v>
      </c>
      <c r="I13" s="1"/>
    </row>
    <row r="14" spans="1:9" ht="16.5" customHeight="1">
      <c r="A14" s="19" t="s">
        <v>20</v>
      </c>
      <c r="B14" s="8">
        <f>SUM(B3)</f>
        <v>250</v>
      </c>
      <c r="C14" s="8">
        <v>9</v>
      </c>
      <c r="D14" s="8">
        <f>SUM(D3)</f>
        <v>12</v>
      </c>
      <c r="E14" s="8">
        <f>SUM(B14*C14)*D14</f>
        <v>27000</v>
      </c>
      <c r="F14" s="8">
        <f>SUM(E14*30/1000)</f>
        <v>810</v>
      </c>
      <c r="G14" s="9">
        <f>SUM(F14*G12)</f>
        <v>4860</v>
      </c>
      <c r="H14" s="59">
        <f>SUM(G14*H12)</f>
        <v>58320</v>
      </c>
      <c r="I14" s="1"/>
    </row>
    <row r="15" spans="1:9" ht="15" customHeight="1">
      <c r="A15" s="10" t="s">
        <v>7</v>
      </c>
      <c r="B15" s="11"/>
      <c r="C15" s="11"/>
      <c r="D15" s="11"/>
      <c r="E15" s="11">
        <f>SUM(E13-E14)</f>
        <v>138000</v>
      </c>
      <c r="F15" s="11">
        <f>SUM(F13-F14)</f>
        <v>4140</v>
      </c>
      <c r="G15" s="12">
        <f>SUM(G13-G14)</f>
        <v>24840</v>
      </c>
      <c r="H15" s="60">
        <f>SUM(H13-H14)</f>
        <v>298080</v>
      </c>
      <c r="I15" s="1"/>
    </row>
    <row r="16" spans="1:9" ht="12.75">
      <c r="A16" s="14" t="s">
        <v>13</v>
      </c>
      <c r="B16" s="15">
        <f>SUM(B3)</f>
        <v>250</v>
      </c>
      <c r="C16" s="15"/>
      <c r="D16" s="15"/>
      <c r="E16" s="15">
        <f>SUM('Input Data'!B4:F4)</f>
        <v>1100</v>
      </c>
      <c r="F16" s="15"/>
      <c r="G16" s="16"/>
      <c r="H16" s="62">
        <f>SUM(E16*B13)</f>
        <v>275000</v>
      </c>
      <c r="I16" s="1"/>
    </row>
    <row r="17" spans="1:9" ht="15.75" customHeight="1">
      <c r="A17" s="114" t="s">
        <v>9</v>
      </c>
      <c r="B17" s="23"/>
      <c r="C17" s="23">
        <f>SUM(C13-C14)</f>
        <v>46</v>
      </c>
      <c r="D17" s="23"/>
      <c r="E17" s="23" t="s">
        <v>17</v>
      </c>
      <c r="F17" s="23">
        <f>SUM(F15)</f>
        <v>4140</v>
      </c>
      <c r="G17" s="24">
        <f>SUM(F17)*G12</f>
        <v>24840</v>
      </c>
      <c r="H17" s="60">
        <f>SUM(H15-H16)</f>
        <v>23080</v>
      </c>
      <c r="I17" s="1"/>
    </row>
    <row r="18" spans="1:9" ht="15" customHeight="1">
      <c r="A18" s="115"/>
      <c r="B18" s="23"/>
      <c r="C18" s="23"/>
      <c r="D18" s="23"/>
      <c r="E18" s="23" t="s">
        <v>18</v>
      </c>
      <c r="F18" s="23">
        <f>SUM(F17*12)</f>
        <v>49680</v>
      </c>
      <c r="G18" s="24">
        <f>SUM(F18*G12)</f>
        <v>298080</v>
      </c>
      <c r="H18" s="61">
        <f>SUM(G18*5)-H16</f>
        <v>1215400</v>
      </c>
      <c r="I18" s="1"/>
    </row>
    <row r="19" spans="1:9" ht="38.25" customHeight="1">
      <c r="A19" s="27" t="s">
        <v>22</v>
      </c>
      <c r="B19" s="116" t="s">
        <v>38</v>
      </c>
      <c r="C19" s="116"/>
      <c r="D19" s="116" t="s">
        <v>24</v>
      </c>
      <c r="E19" s="116"/>
      <c r="F19" s="117" t="s">
        <v>25</v>
      </c>
      <c r="G19" s="117"/>
      <c r="H19" s="117"/>
      <c r="I19" s="1"/>
    </row>
    <row r="20" spans="1:9" ht="12.75">
      <c r="A20" s="27" t="s">
        <v>26</v>
      </c>
      <c r="B20" s="118">
        <f>SUM(H7)</f>
        <v>113250</v>
      </c>
      <c r="C20" s="118"/>
      <c r="D20" s="117">
        <f>SUM(G7)</f>
        <v>13500</v>
      </c>
      <c r="E20" s="117"/>
      <c r="F20" s="118">
        <f>SUM(B20/D20)</f>
        <v>8.38888888888889</v>
      </c>
      <c r="G20" s="118"/>
      <c r="H20" s="118"/>
      <c r="I20" s="1"/>
    </row>
    <row r="21" spans="1:9" ht="12.75">
      <c r="A21" s="28" t="s">
        <v>27</v>
      </c>
      <c r="B21" s="119">
        <f>SUM(H16)</f>
        <v>275000</v>
      </c>
      <c r="C21" s="119"/>
      <c r="D21" s="116">
        <f>SUM(G17)</f>
        <v>24840</v>
      </c>
      <c r="E21" s="116"/>
      <c r="F21" s="118">
        <f>SUM(B21/D21)</f>
        <v>11.07085346215781</v>
      </c>
      <c r="G21" s="118"/>
      <c r="H21" s="118"/>
      <c r="I21" s="1"/>
    </row>
    <row r="22" spans="1:9" ht="51">
      <c r="A22" s="21" t="s">
        <v>0</v>
      </c>
      <c r="B22" s="21" t="s">
        <v>4</v>
      </c>
      <c r="C22" s="21" t="s">
        <v>1</v>
      </c>
      <c r="D22" s="21" t="s">
        <v>2</v>
      </c>
      <c r="E22" s="21" t="s">
        <v>11</v>
      </c>
      <c r="F22" s="21" t="s">
        <v>12</v>
      </c>
      <c r="G22" s="21" t="s">
        <v>16</v>
      </c>
      <c r="H22" s="21" t="s">
        <v>3</v>
      </c>
      <c r="I22" s="1"/>
    </row>
    <row r="23" spans="1:9" ht="12.75" customHeight="1">
      <c r="A23" s="2"/>
      <c r="B23" s="105" t="s">
        <v>14</v>
      </c>
      <c r="C23" s="106"/>
      <c r="D23" s="107" t="s">
        <v>15</v>
      </c>
      <c r="E23" s="107"/>
      <c r="F23" s="20"/>
      <c r="G23" s="25">
        <v>6</v>
      </c>
      <c r="H23" s="26">
        <v>12</v>
      </c>
      <c r="I23" s="1"/>
    </row>
    <row r="24" spans="1:9" ht="25.5">
      <c r="A24" s="4" t="s">
        <v>5</v>
      </c>
      <c r="B24" s="5">
        <f>SUM(B13)</f>
        <v>250</v>
      </c>
      <c r="C24" s="5">
        <v>55</v>
      </c>
      <c r="D24" s="5">
        <v>12</v>
      </c>
      <c r="E24" s="5">
        <f>SUM(B24*C24)*D24</f>
        <v>165000</v>
      </c>
      <c r="F24" s="5">
        <f>SUM(E24*30/1000)</f>
        <v>4950</v>
      </c>
      <c r="G24" s="6">
        <f>SUM(F24*G23)</f>
        <v>29700</v>
      </c>
      <c r="H24" s="6">
        <f>SUM(G24*H23)</f>
        <v>356400</v>
      </c>
      <c r="I24" s="1"/>
    </row>
    <row r="25" spans="1:8" ht="25.5">
      <c r="A25" s="7" t="s">
        <v>19</v>
      </c>
      <c r="B25" s="8">
        <f>SUM(B24)</f>
        <v>250</v>
      </c>
      <c r="C25" s="8">
        <v>30</v>
      </c>
      <c r="D25" s="8">
        <f>SUM(D24)</f>
        <v>12</v>
      </c>
      <c r="E25" s="8">
        <f>SUM(B25*C25)*D25</f>
        <v>90000</v>
      </c>
      <c r="F25" s="8">
        <f>SUM(E25*30/1000)</f>
        <v>2700</v>
      </c>
      <c r="G25" s="9">
        <f>SUM(F25*G23)</f>
        <v>16200</v>
      </c>
      <c r="H25" s="9">
        <f>SUM(G25*H23)</f>
        <v>194400</v>
      </c>
    </row>
    <row r="26" spans="1:8" ht="12.75">
      <c r="A26" s="10" t="s">
        <v>7</v>
      </c>
      <c r="B26" s="11"/>
      <c r="C26" s="11"/>
      <c r="D26" s="11"/>
      <c r="E26" s="11">
        <f>SUM(E24-E25)</f>
        <v>75000</v>
      </c>
      <c r="F26" s="11">
        <f>SUM(F24-F25)</f>
        <v>2250</v>
      </c>
      <c r="G26" s="12">
        <f>SUM(G24-G25)</f>
        <v>13500</v>
      </c>
      <c r="H26" s="13">
        <f>SUM(H24-H25)</f>
        <v>162000</v>
      </c>
    </row>
    <row r="27" spans="1:8" ht="12.75">
      <c r="A27" s="7" t="s">
        <v>6</v>
      </c>
      <c r="B27" s="8">
        <f>SUM(B24)</f>
        <v>250</v>
      </c>
      <c r="C27" s="8"/>
      <c r="D27" s="8"/>
      <c r="E27" s="8">
        <f>SUM('Input Data'!B5:F5)</f>
        <v>195</v>
      </c>
      <c r="F27" s="8"/>
      <c r="G27" s="22"/>
      <c r="H27" s="9">
        <f>SUM(E27*B24)</f>
        <v>48750</v>
      </c>
    </row>
    <row r="28" spans="1:8" ht="12.75">
      <c r="A28" s="114" t="s">
        <v>9</v>
      </c>
      <c r="B28" s="23"/>
      <c r="C28" s="23">
        <f>SUM(C24-C25)</f>
        <v>25</v>
      </c>
      <c r="D28" s="23"/>
      <c r="E28" s="23" t="s">
        <v>17</v>
      </c>
      <c r="F28" s="23">
        <f>SUM(F26)</f>
        <v>2250</v>
      </c>
      <c r="G28" s="24">
        <f>SUM(F28)*G23</f>
        <v>13500</v>
      </c>
      <c r="H28" s="13">
        <f>SUM(H26-H27)</f>
        <v>113250</v>
      </c>
    </row>
    <row r="29" spans="1:8" ht="12.75">
      <c r="A29" s="115"/>
      <c r="B29" s="23"/>
      <c r="C29" s="23"/>
      <c r="D29" s="23"/>
      <c r="E29" s="23" t="s">
        <v>18</v>
      </c>
      <c r="F29" s="23">
        <f>SUM(F28*12)</f>
        <v>27000</v>
      </c>
      <c r="G29" s="24">
        <f>SUM(F29*G23)</f>
        <v>162000</v>
      </c>
      <c r="H29" s="18">
        <f>SUM(G29*5)-H27</f>
        <v>761250</v>
      </c>
    </row>
    <row r="30" spans="1:8" ht="12.75" customHeight="1">
      <c r="A30" s="108" t="s">
        <v>21</v>
      </c>
      <c r="B30" s="109"/>
      <c r="C30" s="109"/>
      <c r="D30" s="109"/>
      <c r="E30" s="109"/>
      <c r="F30" s="109"/>
      <c r="G30" s="109"/>
      <c r="H30" s="110"/>
    </row>
    <row r="31" spans="1:8" ht="12.75">
      <c r="A31" s="111"/>
      <c r="B31" s="112"/>
      <c r="C31" s="112"/>
      <c r="D31" s="112"/>
      <c r="E31" s="112"/>
      <c r="F31" s="112"/>
      <c r="G31" s="112"/>
      <c r="H31" s="113"/>
    </row>
    <row r="32" spans="1:8" ht="51">
      <c r="A32" s="21" t="s">
        <v>0</v>
      </c>
      <c r="B32" s="21" t="s">
        <v>4</v>
      </c>
      <c r="C32" s="21" t="s">
        <v>1</v>
      </c>
      <c r="D32" s="21" t="s">
        <v>2</v>
      </c>
      <c r="E32" s="21" t="s">
        <v>11</v>
      </c>
      <c r="F32" s="21" t="s">
        <v>12</v>
      </c>
      <c r="G32" s="21" t="s">
        <v>8</v>
      </c>
      <c r="H32" s="21" t="s">
        <v>3</v>
      </c>
    </row>
    <row r="33" spans="1:8" ht="12.75" customHeight="1">
      <c r="A33" s="2"/>
      <c r="B33" s="103" t="s">
        <v>14</v>
      </c>
      <c r="C33" s="103"/>
      <c r="D33" s="103"/>
      <c r="E33" s="104" t="s">
        <v>15</v>
      </c>
      <c r="F33" s="104"/>
      <c r="G33" s="3">
        <v>6</v>
      </c>
      <c r="H33" s="3">
        <v>12</v>
      </c>
    </row>
    <row r="34" spans="1:8" ht="25.5">
      <c r="A34" s="4" t="s">
        <v>5</v>
      </c>
      <c r="B34" s="5">
        <f>SUM(B13)</f>
        <v>250</v>
      </c>
      <c r="C34" s="5">
        <v>55</v>
      </c>
      <c r="D34" s="5">
        <f>SUM(D24)</f>
        <v>12</v>
      </c>
      <c r="E34" s="5">
        <f>SUM(B34*C34)*D34</f>
        <v>165000</v>
      </c>
      <c r="F34" s="5">
        <f>SUM(E34*30/1000)</f>
        <v>4950</v>
      </c>
      <c r="G34" s="6">
        <f>SUM(F34*G33)</f>
        <v>29700</v>
      </c>
      <c r="H34" s="6">
        <f>SUM(G34*H33)</f>
        <v>356400</v>
      </c>
    </row>
    <row r="35" spans="1:8" ht="12.75">
      <c r="A35" s="19" t="s">
        <v>20</v>
      </c>
      <c r="B35" s="8">
        <f>SUM(B13)</f>
        <v>250</v>
      </c>
      <c r="C35" s="8">
        <v>9</v>
      </c>
      <c r="D35" s="8">
        <f>SUM(D24)</f>
        <v>12</v>
      </c>
      <c r="E35" s="8">
        <f>SUM(B35*C35)*D35</f>
        <v>27000</v>
      </c>
      <c r="F35" s="8">
        <f>SUM(E35*30/1000)</f>
        <v>810</v>
      </c>
      <c r="G35" s="9">
        <f>SUM(F35*G33)</f>
        <v>4860</v>
      </c>
      <c r="H35" s="9">
        <f>SUM(G35*H33)</f>
        <v>58320</v>
      </c>
    </row>
    <row r="36" spans="1:8" ht="12.75">
      <c r="A36" s="10" t="s">
        <v>7</v>
      </c>
      <c r="B36" s="11"/>
      <c r="C36" s="11"/>
      <c r="D36" s="11"/>
      <c r="E36" s="11">
        <f>SUM(E34-E35)</f>
        <v>138000</v>
      </c>
      <c r="F36" s="11">
        <f>SUM(F34-F35)</f>
        <v>4140</v>
      </c>
      <c r="G36" s="12">
        <f>SUM(G34-G35)</f>
        <v>24840</v>
      </c>
      <c r="H36" s="13">
        <f>SUM(H34-H35)</f>
        <v>298080</v>
      </c>
    </row>
    <row r="37" spans="1:8" ht="12.75">
      <c r="A37" s="14" t="s">
        <v>13</v>
      </c>
      <c r="B37" s="15">
        <f>SUM(B24)</f>
        <v>250</v>
      </c>
      <c r="C37" s="15"/>
      <c r="D37" s="15"/>
      <c r="E37" s="15">
        <f>SUM('Input Data'!B4:F4)</f>
        <v>1100</v>
      </c>
      <c r="F37" s="15"/>
      <c r="G37" s="16"/>
      <c r="H37" s="17">
        <f>SUM(E37*B34)</f>
        <v>275000</v>
      </c>
    </row>
    <row r="38" spans="1:8" ht="12.75">
      <c r="A38" s="114" t="s">
        <v>9</v>
      </c>
      <c r="B38" s="23"/>
      <c r="C38" s="23">
        <f>SUM(C34-C35)</f>
        <v>46</v>
      </c>
      <c r="D38" s="23"/>
      <c r="E38" s="23" t="s">
        <v>17</v>
      </c>
      <c r="F38" s="23">
        <f>SUM(F36)</f>
        <v>4140</v>
      </c>
      <c r="G38" s="24">
        <f>SUM(F38)*G33</f>
        <v>24840</v>
      </c>
      <c r="H38" s="13">
        <f>SUM(H36-H37)</f>
        <v>23080</v>
      </c>
    </row>
    <row r="39" spans="1:8" ht="12.75">
      <c r="A39" s="115"/>
      <c r="B39" s="23"/>
      <c r="C39" s="23"/>
      <c r="D39" s="23"/>
      <c r="E39" s="23" t="s">
        <v>18</v>
      </c>
      <c r="F39" s="23">
        <f>SUM(F38*12)</f>
        <v>49680</v>
      </c>
      <c r="G39" s="24">
        <f>SUM(F39*G33)</f>
        <v>298080</v>
      </c>
      <c r="H39" s="18">
        <f>SUM(G39)*5-H37</f>
        <v>1215400</v>
      </c>
    </row>
    <row r="40" spans="1:8" ht="12.75" customHeight="1">
      <c r="A40" s="27" t="s">
        <v>22</v>
      </c>
      <c r="B40" s="116" t="s">
        <v>23</v>
      </c>
      <c r="C40" s="116"/>
      <c r="D40" s="116" t="s">
        <v>24</v>
      </c>
      <c r="E40" s="116"/>
      <c r="F40" s="117" t="s">
        <v>25</v>
      </c>
      <c r="G40" s="117"/>
      <c r="H40" s="117"/>
    </row>
    <row r="41" spans="1:8" ht="12.75">
      <c r="A41" s="27" t="s">
        <v>26</v>
      </c>
      <c r="B41" s="118">
        <f>SUM(H28)</f>
        <v>113250</v>
      </c>
      <c r="C41" s="118"/>
      <c r="D41" s="117">
        <f>SUM(G28)</f>
        <v>13500</v>
      </c>
      <c r="E41" s="117"/>
      <c r="F41" s="118">
        <f>SUM(B41/D41)</f>
        <v>8.38888888888889</v>
      </c>
      <c r="G41" s="118"/>
      <c r="H41" s="118"/>
    </row>
    <row r="42" spans="1:8" ht="12.75">
      <c r="A42" s="28" t="s">
        <v>27</v>
      </c>
      <c r="B42" s="119">
        <f>SUM(H37)</f>
        <v>275000</v>
      </c>
      <c r="C42" s="119"/>
      <c r="D42" s="116">
        <f>SUM(G38)</f>
        <v>24840</v>
      </c>
      <c r="E42" s="116"/>
      <c r="F42" s="118">
        <f>SUM(B42/D42)</f>
        <v>11.07085346215781</v>
      </c>
      <c r="G42" s="118"/>
      <c r="H42" s="118"/>
    </row>
  </sheetData>
  <sheetProtection password="C3BC" sheet="1" objects="1" scenarios="1" selectLockedCells="1" selectUnlockedCells="1"/>
  <mergeCells count="32">
    <mergeCell ref="A38:A39"/>
    <mergeCell ref="B41:C41"/>
    <mergeCell ref="D41:E41"/>
    <mergeCell ref="F41:H41"/>
    <mergeCell ref="B42:C42"/>
    <mergeCell ref="D42:E42"/>
    <mergeCell ref="F42:H42"/>
    <mergeCell ref="F19:H19"/>
    <mergeCell ref="F20:H20"/>
    <mergeCell ref="F21:H21"/>
    <mergeCell ref="B40:C40"/>
    <mergeCell ref="D40:E40"/>
    <mergeCell ref="F40:H40"/>
    <mergeCell ref="B21:C21"/>
    <mergeCell ref="D19:E19"/>
    <mergeCell ref="D20:E20"/>
    <mergeCell ref="D21:E21"/>
    <mergeCell ref="A17:A18"/>
    <mergeCell ref="B19:C19"/>
    <mergeCell ref="B20:C20"/>
    <mergeCell ref="B33:D33"/>
    <mergeCell ref="E33:F33"/>
    <mergeCell ref="B23:C23"/>
    <mergeCell ref="D23:E23"/>
    <mergeCell ref="A30:H31"/>
    <mergeCell ref="A28:A29"/>
    <mergeCell ref="B12:D12"/>
    <mergeCell ref="E12:F12"/>
    <mergeCell ref="B2:C2"/>
    <mergeCell ref="D2:E2"/>
    <mergeCell ref="A9:H10"/>
    <mergeCell ref="A7:A8"/>
  </mergeCells>
  <printOptions/>
  <pageMargins left="0.48" right="0.21" top="0.63" bottom="0.48" header="0.14" footer="0.2"/>
  <pageSetup horizontalDpi="1200" verticalDpi="1200" orientation="portrait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Veena</dc:creator>
  <cp:keywords/>
  <dc:description/>
  <cp:lastModifiedBy>Veena</cp:lastModifiedBy>
  <cp:lastPrinted>2010-04-11T04:25:46Z</cp:lastPrinted>
  <dcterms:created xsi:type="dcterms:W3CDTF">2009-12-13T03:13:34Z</dcterms:created>
  <dcterms:modified xsi:type="dcterms:W3CDTF">2010-09-28T06:45:52Z</dcterms:modified>
  <cp:category/>
  <cp:version/>
  <cp:contentType/>
  <cp:contentStatus/>
</cp:coreProperties>
</file>